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655" activeTab="0"/>
  </bookViews>
  <sheets>
    <sheet name="Склад" sheetId="1" r:id="rId1"/>
  </sheets>
  <definedNames/>
  <calcPr fullCalcOnLoad="1"/>
</workbook>
</file>

<file path=xl/sharedStrings.xml><?xml version="1.0" encoding="utf-8"?>
<sst xmlns="http://schemas.openxmlformats.org/spreadsheetml/2006/main" count="207" uniqueCount="118">
  <si>
    <t>1шт</t>
  </si>
  <si>
    <t>тн</t>
  </si>
  <si>
    <t>шт</t>
  </si>
  <si>
    <t>2шт</t>
  </si>
  <si>
    <t>1штука</t>
  </si>
  <si>
    <t>Труба бесшовная Б-108х5-15Х5М ГОСТ 550-75</t>
  </si>
  <si>
    <t>3шт 12м</t>
  </si>
  <si>
    <t>Труба 88,9*5,49 А106 Gr.B ANSI B36.10</t>
  </si>
  <si>
    <t>2шт 11,84м, 1шт - 8,554м</t>
  </si>
  <si>
    <t>4шт</t>
  </si>
  <si>
    <t>кг</t>
  </si>
  <si>
    <t>11шт</t>
  </si>
  <si>
    <t>Пруток  Бр05Ц5С5 200 НД ГОСТ 24301-93</t>
  </si>
  <si>
    <t>5шт</t>
  </si>
  <si>
    <t>Рельс Р65</t>
  </si>
  <si>
    <t xml:space="preserve">Труба 89х5 09Г2С ГОСТ 8732-78   </t>
  </si>
  <si>
    <t>5 поддонов</t>
  </si>
  <si>
    <t xml:space="preserve">Труба 325х6 09ГСФ   труба стальная электросварная прямошовная </t>
  </si>
  <si>
    <t>Полоса 20*50*2000</t>
  </si>
  <si>
    <t>Полоса  20*30*2000</t>
  </si>
  <si>
    <t>Полоса 6*100*2300</t>
  </si>
  <si>
    <t>Полоса  20*40*2000</t>
  </si>
  <si>
    <t>Труба Ф108х12 ст 20</t>
  </si>
  <si>
    <t>Труба 89*10 ст.20</t>
  </si>
  <si>
    <t>1 шт</t>
  </si>
  <si>
    <t>1шт 1,5*6м</t>
  </si>
  <si>
    <t xml:space="preserve"> 2,3м - вес 1шт 12,5кг</t>
  </si>
  <si>
    <t>7,44м</t>
  </si>
  <si>
    <t>Полоса  10*80*2005</t>
  </si>
  <si>
    <t>Полоса  10*50*2005</t>
  </si>
  <si>
    <t>Полоса  10*60*2005</t>
  </si>
  <si>
    <t>Полоса  10*65*2005</t>
  </si>
  <si>
    <t>Труба 89х4 10Х17Н13М2Т ГОСТ 9941-81</t>
  </si>
  <si>
    <t>5,41; 5,37; 5,36м.</t>
  </si>
  <si>
    <t>3 метра</t>
  </si>
  <si>
    <t>Труба 530*10 ст09г2с ГОСТ 8732-78</t>
  </si>
  <si>
    <t>11,64м</t>
  </si>
  <si>
    <t>ПОЛОСА</t>
  </si>
  <si>
    <t>ПРОКАТ</t>
  </si>
  <si>
    <t>15,37кг вес 1метра</t>
  </si>
  <si>
    <t>Лист 20*1,5*0,5 ст20Х23Н18</t>
  </si>
  <si>
    <t>Труба бесшовная  219*14 ст15Х5М</t>
  </si>
  <si>
    <t>Труба бесшованая 152*6 ст15Х5М</t>
  </si>
  <si>
    <t>Уголок 160х160х10 ст.3</t>
  </si>
  <si>
    <t>41,40м</t>
  </si>
  <si>
    <t>9м</t>
  </si>
  <si>
    <t>вес 1 метра 62,92кг - остаток 2,150тн (пачка и 1шт- 4,65м</t>
  </si>
  <si>
    <t>Лист 4 ст.20 1,5*1,5</t>
  </si>
  <si>
    <t>Лист 4 ст.20 1,5*0,5</t>
  </si>
  <si>
    <t>Труба 426х6 09Г2С ГОСТ 10705-80 с внутр. Антикорр. Покрытием ТУ 24.20.35-002-00136352-2017</t>
  </si>
  <si>
    <t>Труба 273*8  ст.20 с наружним покрытием</t>
  </si>
  <si>
    <t>Труба стальная ВГП  90х4.5 20  ГОСТ 3262 (э/св 102*4)</t>
  </si>
  <si>
    <t>Труба 168х10 ст.20 ГОСТ 8732-78</t>
  </si>
  <si>
    <t>Труба 32х6 09Г2С ГОСТ 8732</t>
  </si>
  <si>
    <t>1п</t>
  </si>
  <si>
    <t xml:space="preserve">Труба 530х12 09Г2С электросварная  </t>
  </si>
  <si>
    <t>Труба 426х8 09Г2С</t>
  </si>
  <si>
    <t>Фаска</t>
  </si>
  <si>
    <t>Труба Ф27х4 ст 12х18н10т</t>
  </si>
  <si>
    <t>1шт х 4,6 м</t>
  </si>
  <si>
    <t>4,60 м</t>
  </si>
  <si>
    <t>Труба 20х3 12Х18Н10Т ГОСТ 9941-81 (м)</t>
  </si>
  <si>
    <t>ст20Х23Н13</t>
  </si>
  <si>
    <t>Уголок 100*100*7</t>
  </si>
  <si>
    <t>вес 1шт</t>
  </si>
  <si>
    <t>Лист 10 AISI 321 (310)</t>
  </si>
  <si>
    <t>8,94+9,21м</t>
  </si>
  <si>
    <t>Труба 20х20х2 ст. 3</t>
  </si>
  <si>
    <t>75шт по 6м</t>
  </si>
  <si>
    <t>Труба 25х25х2 ст. 3</t>
  </si>
  <si>
    <t>6шт по 6м</t>
  </si>
  <si>
    <t>Труба 30х30х3 ст. 3</t>
  </si>
  <si>
    <t>94шт по 6м</t>
  </si>
  <si>
    <t>Труба100х100х5 ст.3</t>
  </si>
  <si>
    <t>19шт по 12м</t>
  </si>
  <si>
    <t>Труба 140х140х6 ст.3</t>
  </si>
  <si>
    <t>2шт по 12м</t>
  </si>
  <si>
    <t>1шт по 12м</t>
  </si>
  <si>
    <t xml:space="preserve">Труба 150х150х6 ст.3 </t>
  </si>
  <si>
    <t>Полоса 4х150х4,0</t>
  </si>
  <si>
    <t>39шт</t>
  </si>
  <si>
    <t>Труба  б/ш ф 40х3,5 ст 20 ГОСТ 8732-78</t>
  </si>
  <si>
    <t>Лист ПВ 406х1320</t>
  </si>
  <si>
    <t>Лист ПВ 508х1020</t>
  </si>
  <si>
    <t>Труба Ф159х6 ст 09Г2с</t>
  </si>
  <si>
    <t>Труба Ф325х9 ст 09г2с</t>
  </si>
  <si>
    <t>Труба Ф114х5 ст 09г2с</t>
  </si>
  <si>
    <t>Труба Ф273х11 ст 09г2с</t>
  </si>
  <si>
    <t>Лист ПВ 506 ст 3сп</t>
  </si>
  <si>
    <t>Труба 89*9 ст20</t>
  </si>
  <si>
    <r>
      <t xml:space="preserve">Труба 57х5,5 </t>
    </r>
    <r>
      <rPr>
        <b/>
        <sz val="10"/>
        <rFont val="Arial"/>
        <family val="2"/>
      </rPr>
      <t>ст 13хфа</t>
    </r>
  </si>
  <si>
    <r>
      <t xml:space="preserve">Труба 108*6 </t>
    </r>
    <r>
      <rPr>
        <b/>
        <sz val="10"/>
        <rFont val="Arial"/>
        <family val="2"/>
      </rPr>
      <t>20А</t>
    </r>
    <r>
      <rPr>
        <sz val="10"/>
        <rFont val="Arial"/>
        <family val="2"/>
      </rPr>
      <t xml:space="preserve"> ТУ 1317</t>
    </r>
  </si>
  <si>
    <t>Труба 57*8  09Г2С ГОСТ 8732-78</t>
  </si>
  <si>
    <t>5ШТ</t>
  </si>
  <si>
    <r>
      <t xml:space="preserve">Труба   219х6 </t>
    </r>
    <r>
      <rPr>
        <b/>
        <sz val="10"/>
        <rFont val="Arial"/>
        <family val="2"/>
      </rPr>
      <t>13ХФА</t>
    </r>
    <r>
      <rPr>
        <sz val="10"/>
        <rFont val="Arial"/>
        <family val="2"/>
      </rPr>
      <t xml:space="preserve"> ТУ 1317-006.1-593377520-2003</t>
    </r>
  </si>
  <si>
    <r>
      <t xml:space="preserve">Труба 168х10 </t>
    </r>
    <r>
      <rPr>
        <b/>
        <sz val="10"/>
        <color indexed="8"/>
        <rFont val="Arial"/>
        <family val="2"/>
      </rPr>
      <t>20А</t>
    </r>
  </si>
  <si>
    <t>Труба 168х6 ст.20 обрезки</t>
  </si>
  <si>
    <r>
      <t xml:space="preserve">Труба 159х18 </t>
    </r>
    <r>
      <rPr>
        <b/>
        <sz val="10"/>
        <rFont val="Arial"/>
        <family val="2"/>
      </rPr>
      <t>13ХФА</t>
    </r>
  </si>
  <si>
    <t xml:space="preserve">Труба  159х6 ГОСТ 10704-91 / В 10 ГОСТ 10705-80, Наружная 2Х слойная изоляция УC ТУ 1390-007-91907504-2014 на основе экструдированного полиэтилена </t>
  </si>
  <si>
    <t>Труба 325*8 ст09Г2С б/ш</t>
  </si>
  <si>
    <t>Труба   219х6 ст 09гсф э/с</t>
  </si>
  <si>
    <t>137шт</t>
  </si>
  <si>
    <t>82шт</t>
  </si>
  <si>
    <t>с внутренней изоляцией</t>
  </si>
  <si>
    <t>кол-во, шт</t>
  </si>
  <si>
    <t>кол-во</t>
  </si>
  <si>
    <t>Ед. изм.</t>
  </si>
  <si>
    <t>ТРУБЫ ПРОФИЛЬНЫЕ</t>
  </si>
  <si>
    <t>Примечание</t>
  </si>
  <si>
    <t>Отвод 90гр-108х10-12,0 R450 Ст 15Х5М ТУ1468-002-88189979-2010 радиус сгиба 450мм с прямыми участками 260мм</t>
  </si>
  <si>
    <t>ТРУБЫ</t>
  </si>
  <si>
    <t>ОТВОДЫ</t>
  </si>
  <si>
    <t>ЛИСТЫ</t>
  </si>
  <si>
    <t xml:space="preserve">В наличии на складе г. Екатеринбург!   </t>
  </si>
  <si>
    <t>mirika@list.ru</t>
  </si>
  <si>
    <t xml:space="preserve">ООО "Компания "МИРИКА"                         тел.: +7(343) 286-13-02                      </t>
  </si>
  <si>
    <t>Отправить запрос на расчет стоимости:</t>
  </si>
  <si>
    <t>м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</si>
</sst>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#,##0.000"/>
    <numFmt numFmtId="194" formatCode="mmm/yyyy"/>
    <numFmt numFmtId="195" formatCode="[$-FC19]d\ mmmm\ yyyy\ &quot;г.&quot;"/>
    <numFmt numFmtId="196" formatCode="d/m/yyyy;@"/>
    <numFmt numFmtId="197" formatCode="#,##0.00&quot;р.&quot;"/>
    <numFmt numFmtId="198" formatCode="dd/mm/yy;@"/>
    <numFmt numFmtId="199" formatCode="0.000;[Red]0.000"/>
    <numFmt numFmtId="200" formatCode="0;[Red]0"/>
    <numFmt numFmtId="201" formatCode="#,##0.000;[Red]#,##0.000"/>
    <numFmt numFmtId="202" formatCode="[$-419]mmmm\ yyyy;@"/>
    <numFmt numFmtId="203" formatCode="#,##0.00;[Red]#,##0.00"/>
    <numFmt numFmtId="204" formatCode="0.00;[Red]0.00"/>
    <numFmt numFmtId="205" formatCode="#,##0;[Red]#,##0"/>
    <numFmt numFmtId="206" formatCode="_-* #,##0.000_р_._-;\-* #,##0.000_р_._-;_-* &quot;-&quot;???_р_._-;_-@_-"/>
    <numFmt numFmtId="207" formatCode="0.0"/>
    <numFmt numFmtId="208" formatCode="#,##0.000_р_."/>
    <numFmt numFmtId="209" formatCode="[$-419]mmmm;@"/>
    <numFmt numFmtId="210" formatCode="#,##0.00_ ;[Red]\-#,##0.00\ 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 Cyr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60"/>
      <name val="Arial"/>
      <family val="2"/>
    </font>
    <font>
      <sz val="11"/>
      <color indexed="8"/>
      <name val="Times New Roman"/>
      <family val="1"/>
    </font>
    <font>
      <sz val="10"/>
      <color indexed="49"/>
      <name val="Arial"/>
      <family val="2"/>
    </font>
    <font>
      <sz val="12"/>
      <color indexed="8"/>
      <name val="Arial"/>
      <family val="2"/>
    </font>
    <font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rgb="FFC00000"/>
      <name val="Arial"/>
      <family val="2"/>
    </font>
    <font>
      <sz val="11"/>
      <color theme="1"/>
      <name val="Times New Roman"/>
      <family val="1"/>
    </font>
    <font>
      <sz val="10"/>
      <color theme="8"/>
      <name val="Arial"/>
      <family val="2"/>
    </font>
    <font>
      <sz val="12"/>
      <color theme="1"/>
      <name val="Arial"/>
      <family val="2"/>
    </font>
    <font>
      <u val="single"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848484"/>
      </left>
      <right style="thin">
        <color rgb="FF848484"/>
      </right>
      <top style="thin">
        <color rgb="FF848484"/>
      </top>
      <bottom style="thin">
        <color rgb="FF84848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0" fillId="19" borderId="1" applyNumberFormat="0" applyProtection="0">
      <alignment horizontal="left" vertical="center" indent="1"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6" fillId="0" borderId="0">
      <alignment/>
      <protection/>
    </xf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0" fillId="0" borderId="11" xfId="85" applyNumberFormat="1" applyFont="1" applyFill="1" applyBorder="1" applyAlignment="1">
      <alignment horizontal="center"/>
    </xf>
    <xf numFmtId="204" fontId="3" fillId="0" borderId="11" xfId="85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4" fontId="0" fillId="0" borderId="11" xfId="68" applyNumberFormat="1" applyFont="1" applyFill="1" applyBorder="1" applyAlignment="1">
      <alignment horizontal="center"/>
      <protection/>
    </xf>
    <xf numFmtId="0" fontId="0" fillId="0" borderId="11" xfId="85" applyNumberFormat="1" applyFont="1" applyFill="1" applyBorder="1" applyAlignment="1">
      <alignment horizontal="left"/>
    </xf>
    <xf numFmtId="4" fontId="7" fillId="0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34" borderId="11" xfId="0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4" fillId="34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2" fontId="0" fillId="0" borderId="11" xfId="69" applyNumberFormat="1" applyFont="1" applyFill="1" applyBorder="1" applyAlignment="1">
      <alignment horizontal="center" vertical="center" wrapText="1"/>
      <protection/>
    </xf>
    <xf numFmtId="192" fontId="0" fillId="0" borderId="11" xfId="69" applyNumberFormat="1" applyFont="1" applyFill="1" applyBorder="1" applyAlignment="1">
      <alignment horizontal="center" vertical="center" wrapText="1"/>
      <protection/>
    </xf>
    <xf numFmtId="0" fontId="0" fillId="0" borderId="11" xfId="58" applyFont="1" applyFill="1" applyBorder="1" applyAlignment="1">
      <alignment horizontal="center" vertical="center"/>
      <protection/>
    </xf>
    <xf numFmtId="14" fontId="0" fillId="34" borderId="11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/>
    </xf>
    <xf numFmtId="200" fontId="3" fillId="35" borderId="11" xfId="0" applyNumberFormat="1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55" fillId="35" borderId="11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200" fontId="3" fillId="35" borderId="13" xfId="0" applyNumberFormat="1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56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/>
    </xf>
    <xf numFmtId="0" fontId="57" fillId="0" borderId="17" xfId="0" applyFont="1" applyFill="1" applyBorder="1" applyAlignment="1">
      <alignment horizontal="left" vertical="center" wrapText="1"/>
    </xf>
    <xf numFmtId="0" fontId="57" fillId="0" borderId="15" xfId="0" applyFont="1" applyFill="1" applyBorder="1" applyAlignment="1">
      <alignment wrapText="1"/>
    </xf>
    <xf numFmtId="0" fontId="0" fillId="0" borderId="17" xfId="0" applyFont="1" applyFill="1" applyBorder="1" applyAlignment="1">
      <alignment horizontal="left"/>
    </xf>
    <xf numFmtId="0" fontId="57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>
      <alignment vertical="center" wrapText="1"/>
    </xf>
    <xf numFmtId="0" fontId="0" fillId="0" borderId="12" xfId="58" applyFont="1" applyFill="1" applyBorder="1" applyAlignment="1">
      <alignment vertical="center"/>
      <protection/>
    </xf>
    <xf numFmtId="0" fontId="57" fillId="0" borderId="11" xfId="0" applyFont="1" applyFill="1" applyBorder="1" applyAlignment="1">
      <alignment wrapText="1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49" fontId="58" fillId="0" borderId="11" xfId="71" applyNumberFormat="1" applyFont="1" applyFill="1" applyBorder="1" applyAlignment="1">
      <alignment vertical="center" wrapText="1"/>
      <protection/>
    </xf>
    <xf numFmtId="49" fontId="59" fillId="0" borderId="11" xfId="71" applyNumberFormat="1" applyFont="1" applyFill="1" applyBorder="1" applyAlignment="1">
      <alignment horizontal="center" vertical="center" wrapText="1"/>
      <protection/>
    </xf>
    <xf numFmtId="49" fontId="11" fillId="0" borderId="11" xfId="71" applyNumberFormat="1" applyFont="1" applyFill="1" applyBorder="1" applyAlignment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57" fillId="0" borderId="11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>
      <alignment/>
    </xf>
    <xf numFmtId="0" fontId="60" fillId="0" borderId="11" xfId="0" applyFont="1" applyFill="1" applyBorder="1" applyAlignment="1">
      <alignment horizontal="center"/>
    </xf>
    <xf numFmtId="0" fontId="0" fillId="0" borderId="11" xfId="70" applyFont="1" applyFill="1" applyBorder="1" applyAlignment="1">
      <alignment vertical="top" wrapText="1"/>
      <protection/>
    </xf>
    <xf numFmtId="49" fontId="4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199" fontId="0" fillId="0" borderId="11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99" fontId="0" fillId="0" borderId="19" xfId="0" applyNumberFormat="1" applyFont="1" applyFill="1" applyBorder="1" applyAlignment="1">
      <alignment horizontal="center"/>
    </xf>
    <xf numFmtId="199" fontId="0" fillId="0" borderId="20" xfId="0" applyNumberFormat="1" applyFont="1" applyFill="1" applyBorder="1" applyAlignment="1">
      <alignment horizontal="center"/>
    </xf>
    <xf numFmtId="199" fontId="0" fillId="0" borderId="21" xfId="0" applyNumberFormat="1" applyFont="1" applyFill="1" applyBorder="1" applyAlignment="1">
      <alignment horizontal="center"/>
    </xf>
    <xf numFmtId="192" fontId="0" fillId="0" borderId="12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0" fontId="57" fillId="0" borderId="1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99" fontId="0" fillId="0" borderId="12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92" fontId="0" fillId="0" borderId="11" xfId="0" applyNumberFormat="1" applyFont="1" applyFill="1" applyBorder="1" applyAlignment="1">
      <alignment horizontal="center"/>
    </xf>
    <xf numFmtId="192" fontId="57" fillId="0" borderId="11" xfId="0" applyNumberFormat="1" applyFont="1" applyFill="1" applyBorder="1" applyAlignment="1" applyProtection="1">
      <alignment horizontal="center" vertical="center"/>
      <protection locked="0"/>
    </xf>
    <xf numFmtId="1" fontId="57" fillId="0" borderId="11" xfId="0" applyNumberFormat="1" applyFont="1" applyFill="1" applyBorder="1" applyAlignment="1" applyProtection="1">
      <alignment horizontal="center" vertical="center"/>
      <protection locked="0"/>
    </xf>
    <xf numFmtId="193" fontId="57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>
      <alignment horizontal="center" vertical="center" wrapText="1"/>
    </xf>
    <xf numFmtId="192" fontId="0" fillId="0" borderId="11" xfId="0" applyNumberFormat="1" applyFont="1" applyFill="1" applyBorder="1" applyAlignment="1" applyProtection="1">
      <alignment horizontal="center" vertical="center"/>
      <protection locked="0"/>
    </xf>
    <xf numFmtId="1" fontId="0" fillId="0" borderId="11" xfId="0" applyNumberFormat="1" applyFont="1" applyFill="1" applyBorder="1" applyAlignment="1" applyProtection="1">
      <alignment horizontal="center" vertical="center"/>
      <protection locked="0"/>
    </xf>
    <xf numFmtId="193" fontId="0" fillId="0" borderId="11" xfId="72" applyNumberFormat="1" applyFont="1" applyFill="1" applyBorder="1" applyAlignment="1">
      <alignment horizontal="center" vertical="center" wrapText="1"/>
      <protection/>
    </xf>
    <xf numFmtId="192" fontId="4" fillId="0" borderId="11" xfId="0" applyNumberFormat="1" applyFont="1" applyFill="1" applyBorder="1" applyAlignment="1">
      <alignment horizontal="center" vertical="center" wrapText="1"/>
    </xf>
    <xf numFmtId="19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>
      <alignment horizontal="center"/>
    </xf>
    <xf numFmtId="193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92" fontId="0" fillId="0" borderId="14" xfId="0" applyNumberFormat="1" applyFont="1" applyFill="1" applyBorder="1" applyAlignment="1" applyProtection="1">
      <alignment horizontal="center" vertical="center"/>
      <protection locked="0"/>
    </xf>
    <xf numFmtId="1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61" fillId="0" borderId="11" xfId="0" applyFont="1" applyFill="1" applyBorder="1" applyAlignment="1">
      <alignment horizontal="center" wrapText="1"/>
    </xf>
    <xf numFmtId="0" fontId="62" fillId="0" borderId="11" xfId="0" applyFont="1" applyFill="1" applyBorder="1" applyAlignment="1">
      <alignment horizontal="center"/>
    </xf>
    <xf numFmtId="49" fontId="58" fillId="0" borderId="11" xfId="71" applyNumberFormat="1" applyFont="1" applyFill="1" applyBorder="1" applyAlignment="1">
      <alignment horizontal="center" vertical="center"/>
      <protection/>
    </xf>
    <xf numFmtId="4" fontId="58" fillId="0" borderId="11" xfId="0" applyNumberFormat="1" applyFont="1" applyFill="1" applyBorder="1" applyAlignment="1">
      <alignment horizontal="center" vertical="center" wrapText="1"/>
    </xf>
    <xf numFmtId="192" fontId="63" fillId="0" borderId="11" xfId="0" applyNumberFormat="1" applyFont="1" applyFill="1" applyBorder="1" applyAlignment="1">
      <alignment horizontal="center" vertical="center" wrapText="1"/>
    </xf>
    <xf numFmtId="199" fontId="0" fillId="0" borderId="11" xfId="69" applyNumberFormat="1" applyFont="1" applyFill="1" applyBorder="1" applyAlignment="1">
      <alignment horizontal="center" vertical="center" wrapText="1"/>
      <protection/>
    </xf>
    <xf numFmtId="4" fontId="57" fillId="0" borderId="11" xfId="0" applyNumberFormat="1" applyFont="1" applyFill="1" applyBorder="1" applyAlignment="1">
      <alignment/>
    </xf>
    <xf numFmtId="193" fontId="58" fillId="0" borderId="11" xfId="0" applyNumberFormat="1" applyFont="1" applyFill="1" applyBorder="1" applyAlignment="1">
      <alignment horizontal="center" vertical="center" wrapText="1"/>
    </xf>
    <xf numFmtId="193" fontId="0" fillId="0" borderId="11" xfId="68" applyNumberFormat="1" applyFont="1" applyFill="1" applyBorder="1" applyAlignment="1">
      <alignment horizontal="center"/>
      <protection/>
    </xf>
    <xf numFmtId="199" fontId="0" fillId="0" borderId="11" xfId="85" applyNumberFormat="1" applyFont="1" applyFill="1" applyBorder="1" applyAlignment="1">
      <alignment horizontal="center"/>
    </xf>
    <xf numFmtId="0" fontId="0" fillId="0" borderId="11" xfId="62" applyFont="1" applyFill="1" applyBorder="1" applyAlignment="1">
      <alignment horizontal="center" wrapText="1"/>
      <protection/>
    </xf>
    <xf numFmtId="192" fontId="0" fillId="0" borderId="11" xfId="63" applyNumberFormat="1" applyFont="1" applyFill="1" applyBorder="1" applyAlignment="1">
      <alignment horizontal="center" vertical="center" wrapText="1"/>
      <protection/>
    </xf>
    <xf numFmtId="2" fontId="54" fillId="0" borderId="11" xfId="63" applyNumberFormat="1" applyFont="1" applyFill="1" applyBorder="1" applyAlignment="1">
      <alignment horizontal="center" vertical="center" wrapText="1"/>
      <protection/>
    </xf>
    <xf numFmtId="0" fontId="0" fillId="0" borderId="11" xfId="62" applyFont="1" applyFill="1" applyBorder="1" applyAlignment="1">
      <alignment wrapText="1"/>
      <protection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6" fillId="0" borderId="18" xfId="0" applyFont="1" applyFill="1" applyBorder="1" applyAlignment="1">
      <alignment horizontal="center"/>
    </xf>
    <xf numFmtId="0" fontId="56" fillId="0" borderId="11" xfId="0" applyFont="1" applyFill="1" applyBorder="1" applyAlignment="1" applyProtection="1">
      <alignment horizontal="center" vertical="center" wrapText="1"/>
      <protection/>
    </xf>
    <xf numFmtId="0" fontId="56" fillId="0" borderId="11" xfId="0" applyFont="1" applyFill="1" applyBorder="1" applyAlignment="1">
      <alignment horizontal="center" vertical="top" wrapText="1"/>
    </xf>
    <xf numFmtId="0" fontId="64" fillId="0" borderId="11" xfId="43" applyFont="1" applyFill="1" applyBorder="1" applyAlignment="1" applyProtection="1">
      <alignment horizontal="center" vertical="center"/>
      <protection/>
    </xf>
    <xf numFmtId="0" fontId="56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wrapText="1"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APBEXHLevel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 3" xfId="55"/>
    <cellStyle name="Обычный 11" xfId="56"/>
    <cellStyle name="Обычный 112" xfId="57"/>
    <cellStyle name="Обычный 12" xfId="58"/>
    <cellStyle name="Обычный 14" xfId="59"/>
    <cellStyle name="Обычный 2" xfId="60"/>
    <cellStyle name="Обычный 2 2 2" xfId="61"/>
    <cellStyle name="Обычный 2 7" xfId="62"/>
    <cellStyle name="Обычный 35" xfId="63"/>
    <cellStyle name="Обычный 4" xfId="64"/>
    <cellStyle name="Обычный 5" xfId="65"/>
    <cellStyle name="Обычный 5 2 2" xfId="66"/>
    <cellStyle name="Обычный 6" xfId="67"/>
    <cellStyle name="Обычный_example" xfId="68"/>
    <cellStyle name="Обычный_Лист1" xfId="69"/>
    <cellStyle name="Обычный_Лист1 2" xfId="70"/>
    <cellStyle name="Обычный_Лист1_1" xfId="71"/>
    <cellStyle name="Обычный_ЛОТЫ_обсадка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Стиль 1" xfId="79"/>
    <cellStyle name="Текст предупреждения" xfId="80"/>
    <cellStyle name="Comma" xfId="81"/>
    <cellStyle name="Comma [0]" xfId="82"/>
    <cellStyle name="Финансовый 2" xfId="83"/>
    <cellStyle name="Финансовый 2 2" xfId="84"/>
    <cellStyle name="Финансовый_example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rika@list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W93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15.421875" style="0" customWidth="1"/>
    <col min="2" max="2" width="42.28125" style="75" customWidth="1"/>
    <col min="3" max="3" width="16.8515625" style="116" customWidth="1"/>
    <col min="4" max="4" width="9.140625" style="117" customWidth="1"/>
    <col min="5" max="5" width="10.00390625" style="117" customWidth="1"/>
    <col min="6" max="6" width="24.00390625" style="118" customWidth="1"/>
    <col min="7" max="7" width="16.421875" style="0" customWidth="1"/>
  </cols>
  <sheetData>
    <row r="1" spans="1:11" s="29" customFormat="1" ht="57.75" customHeight="1">
      <c r="A1" s="1"/>
      <c r="B1" s="123" t="s">
        <v>113</v>
      </c>
      <c r="C1" s="124" t="s">
        <v>116</v>
      </c>
      <c r="D1" s="11"/>
      <c r="E1" s="11"/>
      <c r="F1" s="11"/>
      <c r="G1" s="1"/>
      <c r="H1" s="1"/>
      <c r="I1" s="1"/>
      <c r="J1" s="1"/>
      <c r="K1" s="1"/>
    </row>
    <row r="2" spans="1:11" s="29" customFormat="1" ht="45" customHeight="1">
      <c r="A2" s="1"/>
      <c r="B2" s="121" t="s">
        <v>115</v>
      </c>
      <c r="C2" s="122" t="s">
        <v>114</v>
      </c>
      <c r="D2" s="11"/>
      <c r="E2" s="11"/>
      <c r="F2" s="11"/>
      <c r="G2" s="1"/>
      <c r="H2" s="1"/>
      <c r="I2" s="1"/>
      <c r="J2" s="1"/>
      <c r="K2" s="1"/>
    </row>
    <row r="3" spans="1:11" s="29" customFormat="1" ht="12.75">
      <c r="A3" s="1" t="s">
        <v>108</v>
      </c>
      <c r="B3" s="52" t="s">
        <v>111</v>
      </c>
      <c r="C3" s="35" t="s">
        <v>106</v>
      </c>
      <c r="D3" s="11" t="s">
        <v>105</v>
      </c>
      <c r="E3" s="11" t="s">
        <v>104</v>
      </c>
      <c r="F3" s="11"/>
      <c r="G3" s="1" t="s">
        <v>64</v>
      </c>
      <c r="H3" s="1"/>
      <c r="I3" s="1"/>
      <c r="J3" s="1"/>
      <c r="K3" s="1"/>
    </row>
    <row r="4" spans="1:8" s="6" customFormat="1" ht="38.25">
      <c r="A4" s="45"/>
      <c r="B4" s="53" t="s">
        <v>109</v>
      </c>
      <c r="C4" s="76" t="s">
        <v>2</v>
      </c>
      <c r="D4" s="11">
        <f>170-6</f>
        <v>164</v>
      </c>
      <c r="E4" s="11"/>
      <c r="F4" s="11" t="s">
        <v>16</v>
      </c>
      <c r="G4" s="39"/>
      <c r="H4" s="5"/>
    </row>
    <row r="5" spans="1:11" s="31" customFormat="1" ht="15.75" customHeight="1" thickBot="1">
      <c r="A5" s="22"/>
      <c r="B5" s="119" t="s">
        <v>110</v>
      </c>
      <c r="C5" s="77"/>
      <c r="D5" s="11"/>
      <c r="E5" s="11"/>
      <c r="F5" s="10"/>
      <c r="G5" s="8"/>
      <c r="H5" s="27"/>
      <c r="I5" s="27"/>
      <c r="J5" s="27"/>
      <c r="K5" s="27"/>
    </row>
    <row r="6" spans="1:8" s="6" customFormat="1" ht="12.75">
      <c r="A6" s="49"/>
      <c r="B6" s="54" t="s">
        <v>41</v>
      </c>
      <c r="C6" s="78" t="s">
        <v>1</v>
      </c>
      <c r="D6" s="33">
        <v>0.53</v>
      </c>
      <c r="E6" s="11" t="s">
        <v>0</v>
      </c>
      <c r="F6" s="11" t="s">
        <v>27</v>
      </c>
      <c r="G6" s="26"/>
      <c r="H6" s="5"/>
    </row>
    <row r="7" spans="1:16" s="8" customFormat="1" ht="12.75">
      <c r="A7" s="48"/>
      <c r="B7" s="55" t="s">
        <v>42</v>
      </c>
      <c r="C7" s="79" t="s">
        <v>1</v>
      </c>
      <c r="D7" s="33">
        <v>0.3</v>
      </c>
      <c r="E7" s="11" t="s">
        <v>13</v>
      </c>
      <c r="F7" s="11">
        <f>2.76+2.76+1.32+2.72+4.95</f>
        <v>14.510000000000002</v>
      </c>
      <c r="H7" s="5"/>
      <c r="I7" s="5"/>
      <c r="J7" s="5"/>
      <c r="K7" s="5"/>
      <c r="L7" s="6"/>
      <c r="M7" s="6"/>
      <c r="N7" s="6"/>
      <c r="O7" s="6"/>
      <c r="P7" s="6"/>
    </row>
    <row r="8" spans="1:8" s="6" customFormat="1" ht="15" customHeight="1" thickBot="1">
      <c r="A8" s="49"/>
      <c r="B8" s="56" t="s">
        <v>5</v>
      </c>
      <c r="C8" s="80" t="s">
        <v>1</v>
      </c>
      <c r="D8" s="81">
        <f>1.331-0.264</f>
        <v>1.067</v>
      </c>
      <c r="E8" s="11">
        <f>10-2</f>
        <v>8</v>
      </c>
      <c r="F8" s="34">
        <f>9.01+8.8+9.03+8.9+8.92+8.58+8.86+8.71+8.8+8.75+8.81+7.54-9.01-9.03-8.74-8.79</f>
        <v>69.14000000000001</v>
      </c>
      <c r="G8" s="26" t="s">
        <v>39</v>
      </c>
      <c r="H8" s="5"/>
    </row>
    <row r="9" spans="1:16" s="8" customFormat="1" ht="12.75">
      <c r="A9" s="48"/>
      <c r="B9" s="57" t="s">
        <v>32</v>
      </c>
      <c r="C9" s="82" t="s">
        <v>1</v>
      </c>
      <c r="D9" s="83">
        <f>7.858-7.713+0.047</f>
        <v>0.19199999999999956</v>
      </c>
      <c r="E9" s="84" t="s">
        <v>9</v>
      </c>
      <c r="F9" s="11" t="s">
        <v>33</v>
      </c>
      <c r="G9" s="26"/>
      <c r="H9" s="5"/>
      <c r="I9" s="5"/>
      <c r="J9" s="5"/>
      <c r="K9" s="5"/>
      <c r="L9" s="6"/>
      <c r="M9" s="6"/>
      <c r="N9" s="6"/>
      <c r="O9" s="6"/>
      <c r="P9" s="6"/>
    </row>
    <row r="10" spans="1:16" s="8" customFormat="1" ht="13.5" thickBot="1">
      <c r="A10" s="49"/>
      <c r="B10" s="58" t="s">
        <v>7</v>
      </c>
      <c r="C10" s="85" t="s">
        <v>1</v>
      </c>
      <c r="D10" s="86">
        <v>0.37</v>
      </c>
      <c r="E10" s="11" t="s">
        <v>6</v>
      </c>
      <c r="F10" s="13" t="s">
        <v>8</v>
      </c>
      <c r="G10" s="26"/>
      <c r="H10" s="5"/>
      <c r="I10" s="5"/>
      <c r="J10" s="5"/>
      <c r="K10" s="5"/>
      <c r="L10" s="6"/>
      <c r="M10" s="6"/>
      <c r="N10" s="6"/>
      <c r="O10" s="6"/>
      <c r="P10" s="6"/>
    </row>
    <row r="11" spans="1:11" s="8" customFormat="1" ht="12.75">
      <c r="A11" s="43"/>
      <c r="B11" s="13" t="s">
        <v>35</v>
      </c>
      <c r="C11" s="87" t="s">
        <v>1</v>
      </c>
      <c r="D11" s="88">
        <f>5.44-2.193-1.089-1.082</f>
        <v>1.0760000000000003</v>
      </c>
      <c r="E11" s="11">
        <f>5-2-1-1</f>
        <v>1</v>
      </c>
      <c r="F11" s="11">
        <f>8.23+8.2-8.23</f>
        <v>8.2</v>
      </c>
      <c r="G11" s="30">
        <f>5440/41.38</f>
        <v>131.46447559207346</v>
      </c>
      <c r="H11" s="7"/>
      <c r="I11" s="7"/>
      <c r="J11" s="7"/>
      <c r="K11" s="7"/>
    </row>
    <row r="12" spans="1:16" s="8" customFormat="1" ht="12.75">
      <c r="A12" s="47" t="s">
        <v>57</v>
      </c>
      <c r="B12" s="59" t="s">
        <v>55</v>
      </c>
      <c r="C12" s="84" t="s">
        <v>1</v>
      </c>
      <c r="D12" s="89">
        <f>5.517-1.837-1.84</f>
        <v>1.8400000000000005</v>
      </c>
      <c r="E12" s="11" t="s">
        <v>0</v>
      </c>
      <c r="F12" s="90">
        <v>1</v>
      </c>
      <c r="G12" s="32"/>
      <c r="H12" s="5"/>
      <c r="I12" s="5"/>
      <c r="J12" s="5"/>
      <c r="K12" s="5"/>
      <c r="L12" s="6"/>
      <c r="M12" s="6"/>
      <c r="N12" s="6"/>
      <c r="O12" s="6"/>
      <c r="P12" s="6"/>
    </row>
    <row r="13" spans="1:16" s="8" customFormat="1" ht="12.75">
      <c r="A13" s="47" t="s">
        <v>57</v>
      </c>
      <c r="B13" s="59" t="s">
        <v>56</v>
      </c>
      <c r="C13" s="84" t="s">
        <v>1</v>
      </c>
      <c r="D13" s="91">
        <f>1.914/2</f>
        <v>0.957</v>
      </c>
      <c r="E13" s="89" t="s">
        <v>0</v>
      </c>
      <c r="F13" s="90"/>
      <c r="G13" s="32"/>
      <c r="H13" s="5"/>
      <c r="I13" s="5"/>
      <c r="J13" s="5"/>
      <c r="K13" s="5"/>
      <c r="L13" s="6"/>
      <c r="M13" s="6"/>
      <c r="N13" s="6"/>
      <c r="O13" s="6"/>
      <c r="P13" s="6"/>
    </row>
    <row r="14" spans="1:16" s="8" customFormat="1" ht="12.75">
      <c r="A14" s="47" t="s">
        <v>57</v>
      </c>
      <c r="B14" s="59" t="s">
        <v>56</v>
      </c>
      <c r="C14" s="84" t="s">
        <v>1</v>
      </c>
      <c r="D14" s="91">
        <f>1.914/2</f>
        <v>0.957</v>
      </c>
      <c r="E14" s="89" t="s">
        <v>0</v>
      </c>
      <c r="F14" s="90"/>
      <c r="G14" s="32"/>
      <c r="H14" s="5"/>
      <c r="I14" s="5"/>
      <c r="J14" s="5"/>
      <c r="K14" s="5"/>
      <c r="L14" s="6"/>
      <c r="M14" s="6"/>
      <c r="N14" s="6"/>
      <c r="O14" s="6"/>
      <c r="P14" s="6"/>
    </row>
    <row r="15" spans="1:11" s="9" customFormat="1" ht="38.25">
      <c r="A15" s="43"/>
      <c r="B15" s="60" t="s">
        <v>49</v>
      </c>
      <c r="C15" s="87" t="s">
        <v>1</v>
      </c>
      <c r="D15" s="11">
        <v>1.485</v>
      </c>
      <c r="E15" s="11" t="s">
        <v>3</v>
      </c>
      <c r="F15" s="92" t="s">
        <v>103</v>
      </c>
      <c r="G15" s="26"/>
      <c r="H15" s="7"/>
      <c r="I15" s="7"/>
      <c r="J15" s="7"/>
      <c r="K15" s="7"/>
    </row>
    <row r="16" spans="1:16" s="8" customFormat="1" ht="25.5">
      <c r="A16" s="43"/>
      <c r="B16" s="61" t="s">
        <v>17</v>
      </c>
      <c r="C16" s="87" t="s">
        <v>1</v>
      </c>
      <c r="D16" s="93">
        <v>0.531</v>
      </c>
      <c r="E16" s="94">
        <v>1</v>
      </c>
      <c r="F16" s="10"/>
      <c r="G16" s="26"/>
      <c r="H16" s="5"/>
      <c r="I16" s="5"/>
      <c r="J16" s="5"/>
      <c r="K16" s="5"/>
      <c r="L16" s="6"/>
      <c r="M16" s="6"/>
      <c r="N16" s="6"/>
      <c r="O16" s="6"/>
      <c r="P16" s="6"/>
    </row>
    <row r="17" spans="1:11" s="9" customFormat="1" ht="12.75">
      <c r="A17" s="43"/>
      <c r="B17" s="61" t="s">
        <v>99</v>
      </c>
      <c r="C17" s="87" t="s">
        <v>1</v>
      </c>
      <c r="D17" s="93">
        <v>1.458</v>
      </c>
      <c r="E17" s="94" t="s">
        <v>3</v>
      </c>
      <c r="F17" s="11"/>
      <c r="G17" s="26"/>
      <c r="H17" s="42"/>
      <c r="I17" s="42"/>
      <c r="J17" s="42"/>
      <c r="K17" s="42"/>
    </row>
    <row r="18" spans="1:6" s="8" customFormat="1" ht="12.75">
      <c r="A18" s="44"/>
      <c r="B18" s="61" t="s">
        <v>50</v>
      </c>
      <c r="C18" s="11" t="s">
        <v>1</v>
      </c>
      <c r="D18" s="11">
        <v>1.229</v>
      </c>
      <c r="E18" s="11" t="s">
        <v>3</v>
      </c>
      <c r="F18" s="10"/>
    </row>
    <row r="19" spans="1:6" s="8" customFormat="1" ht="12.75">
      <c r="A19" s="44"/>
      <c r="B19" s="13" t="s">
        <v>100</v>
      </c>
      <c r="C19" s="76" t="s">
        <v>1</v>
      </c>
      <c r="D19" s="11">
        <v>0.375</v>
      </c>
      <c r="E19" s="11">
        <v>1</v>
      </c>
      <c r="F19" s="11" t="s">
        <v>4</v>
      </c>
    </row>
    <row r="20" spans="1:16" s="8" customFormat="1" ht="25.5">
      <c r="A20" s="43"/>
      <c r="B20" s="61" t="s">
        <v>94</v>
      </c>
      <c r="C20" s="87" t="s">
        <v>1</v>
      </c>
      <c r="D20" s="93">
        <f>2.023-0.878-0.3-0.302</f>
        <v>0.5429999999999999</v>
      </c>
      <c r="E20" s="94">
        <f>7-3-1-1</f>
        <v>2</v>
      </c>
      <c r="F20" s="10" t="s">
        <v>66</v>
      </c>
      <c r="G20" s="26"/>
      <c r="H20" s="5"/>
      <c r="I20" s="5"/>
      <c r="J20" s="5"/>
      <c r="K20" s="5"/>
      <c r="L20" s="6"/>
      <c r="M20" s="6"/>
      <c r="N20" s="6"/>
      <c r="O20" s="6"/>
      <c r="P20" s="6"/>
    </row>
    <row r="21" spans="1:11" s="9" customFormat="1" ht="12.75">
      <c r="A21" s="43"/>
      <c r="B21" s="60" t="s">
        <v>52</v>
      </c>
      <c r="C21" s="87" t="s">
        <v>1</v>
      </c>
      <c r="D21" s="11">
        <v>0.491</v>
      </c>
      <c r="E21" s="11" t="s">
        <v>3</v>
      </c>
      <c r="F21" s="10"/>
      <c r="G21" s="26"/>
      <c r="H21" s="7"/>
      <c r="I21" s="7"/>
      <c r="J21" s="7"/>
      <c r="K21" s="7"/>
    </row>
    <row r="22" spans="1:11" s="9" customFormat="1" ht="12.75">
      <c r="A22" s="43"/>
      <c r="B22" s="62" t="s">
        <v>95</v>
      </c>
      <c r="C22" s="87" t="s">
        <v>1</v>
      </c>
      <c r="D22" s="11">
        <v>0.491</v>
      </c>
      <c r="E22" s="11" t="s">
        <v>3</v>
      </c>
      <c r="F22" s="10"/>
      <c r="G22" s="26"/>
      <c r="H22" s="7"/>
      <c r="I22" s="7"/>
      <c r="J22" s="7"/>
      <c r="K22" s="7"/>
    </row>
    <row r="23" spans="1:11" s="40" customFormat="1" ht="12.75">
      <c r="A23" s="43"/>
      <c r="B23" s="63" t="s">
        <v>96</v>
      </c>
      <c r="C23" s="38" t="s">
        <v>1</v>
      </c>
      <c r="D23" s="95">
        <v>0.137</v>
      </c>
      <c r="E23" s="11" t="s">
        <v>9</v>
      </c>
      <c r="F23" s="11"/>
      <c r="G23" s="26"/>
      <c r="H23" s="26"/>
      <c r="I23" s="26"/>
      <c r="J23" s="26"/>
      <c r="K23" s="26"/>
    </row>
    <row r="24" spans="1:11" s="8" customFormat="1" ht="38.25">
      <c r="A24" s="43"/>
      <c r="B24" s="13" t="s">
        <v>97</v>
      </c>
      <c r="C24" s="87" t="s">
        <v>1</v>
      </c>
      <c r="D24" s="11">
        <f>2.15+0.43+2.68-0.3-0.94-1.082-0.522</f>
        <v>2.4159999999999995</v>
      </c>
      <c r="E24" s="11">
        <f>11-1-2-2-1</f>
        <v>5</v>
      </c>
      <c r="F24" s="53" t="s">
        <v>46</v>
      </c>
      <c r="G24" s="26"/>
      <c r="H24" s="7"/>
      <c r="I24" s="7"/>
      <c r="J24" s="7"/>
      <c r="K24" s="7"/>
    </row>
    <row r="25" spans="1:16" s="8" customFormat="1" ht="51">
      <c r="A25" s="46"/>
      <c r="B25" s="60" t="s">
        <v>98</v>
      </c>
      <c r="C25" s="87" t="s">
        <v>1</v>
      </c>
      <c r="D25" s="96">
        <f>1.106-0.948</f>
        <v>0.15800000000000014</v>
      </c>
      <c r="E25" s="11">
        <v>1</v>
      </c>
      <c r="F25" s="87" t="s">
        <v>36</v>
      </c>
      <c r="H25" s="5"/>
      <c r="I25" s="5"/>
      <c r="J25" s="5"/>
      <c r="K25" s="5"/>
      <c r="L25" s="6"/>
      <c r="M25" s="6"/>
      <c r="N25" s="6"/>
      <c r="O25" s="6"/>
      <c r="P25" s="6"/>
    </row>
    <row r="26" spans="1:16" s="8" customFormat="1" ht="12.75">
      <c r="A26" s="43"/>
      <c r="B26" s="61" t="s">
        <v>91</v>
      </c>
      <c r="C26" s="87" t="s">
        <v>1</v>
      </c>
      <c r="D26" s="97">
        <f>0.613-0.46</f>
        <v>0.15299999999999997</v>
      </c>
      <c r="E26" s="93" t="s">
        <v>0</v>
      </c>
      <c r="F26" s="11" t="s">
        <v>44</v>
      </c>
      <c r="H26" s="5"/>
      <c r="I26" s="5"/>
      <c r="J26" s="5"/>
      <c r="K26" s="5"/>
      <c r="L26" s="6"/>
      <c r="M26" s="6"/>
      <c r="N26" s="6"/>
      <c r="O26" s="6"/>
      <c r="P26" s="6"/>
    </row>
    <row r="27" spans="1:11" s="27" customFormat="1" ht="12.75">
      <c r="A27" s="43"/>
      <c r="B27" s="64" t="s">
        <v>22</v>
      </c>
      <c r="C27" s="87" t="s">
        <v>1</v>
      </c>
      <c r="D27" s="76">
        <f>0.32-0.028</f>
        <v>0.292</v>
      </c>
      <c r="E27" s="11" t="s">
        <v>0</v>
      </c>
      <c r="F27" s="11"/>
      <c r="G27" s="26"/>
      <c r="H27" s="26"/>
      <c r="I27" s="26"/>
      <c r="J27" s="26"/>
      <c r="K27" s="26"/>
    </row>
    <row r="28" spans="1:11" s="8" customFormat="1" ht="25.5">
      <c r="A28" s="43"/>
      <c r="B28" s="61" t="s">
        <v>51</v>
      </c>
      <c r="C28" s="87" t="s">
        <v>1</v>
      </c>
      <c r="D28" s="93">
        <f>1.004-0.5</f>
        <v>0.504</v>
      </c>
      <c r="E28" s="94">
        <f>8-4</f>
        <v>4</v>
      </c>
      <c r="F28" s="10"/>
      <c r="G28" s="26"/>
      <c r="H28" s="5"/>
      <c r="I28" s="5"/>
      <c r="J28" s="5"/>
      <c r="K28" s="7"/>
    </row>
    <row r="29" spans="1:16" s="8" customFormat="1" ht="12.75">
      <c r="A29" s="50"/>
      <c r="B29" s="65" t="s">
        <v>23</v>
      </c>
      <c r="C29" s="98" t="s">
        <v>1</v>
      </c>
      <c r="D29" s="99">
        <v>0.19</v>
      </c>
      <c r="E29" s="100" t="s">
        <v>0</v>
      </c>
      <c r="F29" s="101"/>
      <c r="G29" s="26"/>
      <c r="H29" s="5"/>
      <c r="I29" s="5"/>
      <c r="J29" s="5"/>
      <c r="K29" s="5"/>
      <c r="L29" s="6"/>
      <c r="M29" s="6"/>
      <c r="N29" s="6"/>
      <c r="O29" s="6"/>
      <c r="P29" s="6"/>
    </row>
    <row r="30" spans="1:16" s="8" customFormat="1" ht="12.75">
      <c r="A30" s="50"/>
      <c r="B30" s="65" t="s">
        <v>89</v>
      </c>
      <c r="C30" s="98" t="s">
        <v>1</v>
      </c>
      <c r="D30" s="99">
        <v>0.22</v>
      </c>
      <c r="E30" s="100" t="s">
        <v>3</v>
      </c>
      <c r="F30" s="101"/>
      <c r="G30" s="26"/>
      <c r="H30" s="5"/>
      <c r="I30" s="5"/>
      <c r="J30" s="5"/>
      <c r="K30" s="5"/>
      <c r="L30" s="6"/>
      <c r="M30" s="6"/>
      <c r="N30" s="6"/>
      <c r="O30" s="6"/>
      <c r="P30" s="6"/>
    </row>
    <row r="31" spans="1:11" s="8" customFormat="1" ht="12.75">
      <c r="A31" s="43"/>
      <c r="B31" s="61" t="s">
        <v>15</v>
      </c>
      <c r="C31" s="87" t="s">
        <v>1</v>
      </c>
      <c r="D31" s="93">
        <f>9.045-0.115-1.92-0.115-1.25-2.128-0.53-1.13</f>
        <v>1.8569999999999993</v>
      </c>
      <c r="E31" s="94">
        <f>86-1-16-1-11-20-5-9</f>
        <v>23</v>
      </c>
      <c r="F31" s="10"/>
      <c r="G31" s="26"/>
      <c r="H31" s="7"/>
      <c r="I31" s="7"/>
      <c r="J31" s="7"/>
      <c r="K31" s="7"/>
    </row>
    <row r="32" spans="1:11" s="8" customFormat="1" ht="12.75">
      <c r="A32" s="43"/>
      <c r="B32" s="61" t="s">
        <v>92</v>
      </c>
      <c r="C32" s="87" t="s">
        <v>1</v>
      </c>
      <c r="D32" s="93">
        <v>0.643</v>
      </c>
      <c r="E32" s="94" t="s">
        <v>93</v>
      </c>
      <c r="F32" s="10"/>
      <c r="G32" s="26"/>
      <c r="H32" s="7"/>
      <c r="I32" s="7"/>
      <c r="J32" s="7"/>
      <c r="K32" s="7"/>
    </row>
    <row r="33" spans="1:11" s="8" customFormat="1" ht="12.75">
      <c r="A33" s="43"/>
      <c r="B33" s="61" t="s">
        <v>90</v>
      </c>
      <c r="C33" s="87" t="s">
        <v>1</v>
      </c>
      <c r="D33" s="93">
        <v>0.9</v>
      </c>
      <c r="E33" s="94" t="s">
        <v>11</v>
      </c>
      <c r="F33" s="10"/>
      <c r="G33" s="26"/>
      <c r="H33" s="7"/>
      <c r="I33" s="7"/>
      <c r="J33" s="7"/>
      <c r="K33" s="7"/>
    </row>
    <row r="34" spans="1:11" s="8" customFormat="1" ht="12.75">
      <c r="A34" s="43"/>
      <c r="B34" s="61" t="s">
        <v>81</v>
      </c>
      <c r="C34" s="87" t="s">
        <v>1</v>
      </c>
      <c r="D34" s="93">
        <v>1.08</v>
      </c>
      <c r="E34" s="94" t="s">
        <v>80</v>
      </c>
      <c r="F34" s="10"/>
      <c r="G34" s="26"/>
      <c r="H34" s="7"/>
      <c r="I34" s="7"/>
      <c r="J34" s="7"/>
      <c r="K34" s="7"/>
    </row>
    <row r="35" spans="1:11" s="8" customFormat="1" ht="12.75">
      <c r="A35" s="43"/>
      <c r="B35" s="61" t="s">
        <v>53</v>
      </c>
      <c r="C35" s="87" t="s">
        <v>1</v>
      </c>
      <c r="D35" s="93">
        <f>0.115-0.039</f>
        <v>0.07600000000000001</v>
      </c>
      <c r="E35" s="94" t="s">
        <v>3</v>
      </c>
      <c r="F35" s="11" t="s">
        <v>45</v>
      </c>
      <c r="G35" s="26">
        <f>192/5</f>
        <v>38.4</v>
      </c>
      <c r="H35" s="7"/>
      <c r="I35" s="7"/>
      <c r="J35" s="7"/>
      <c r="K35" s="7"/>
    </row>
    <row r="36" spans="1:11" s="9" customFormat="1" ht="15">
      <c r="A36" s="43"/>
      <c r="B36" s="61" t="s">
        <v>84</v>
      </c>
      <c r="C36" s="87" t="s">
        <v>1</v>
      </c>
      <c r="D36" s="93">
        <v>35.333</v>
      </c>
      <c r="E36" s="102" t="s">
        <v>101</v>
      </c>
      <c r="F36" s="11"/>
      <c r="G36" s="26"/>
      <c r="H36" s="42"/>
      <c r="I36" s="42"/>
      <c r="J36" s="42"/>
      <c r="K36" s="42"/>
    </row>
    <row r="37" spans="1:11" s="9" customFormat="1" ht="15">
      <c r="A37" s="43"/>
      <c r="B37" s="61" t="s">
        <v>85</v>
      </c>
      <c r="C37" s="87" t="s">
        <v>1</v>
      </c>
      <c r="D37" s="93">
        <v>2.942</v>
      </c>
      <c r="E37" s="94" t="s">
        <v>9</v>
      </c>
      <c r="F37" s="102"/>
      <c r="G37" s="26"/>
      <c r="H37" s="42"/>
      <c r="I37" s="42"/>
      <c r="J37" s="42"/>
      <c r="K37" s="42"/>
    </row>
    <row r="38" spans="1:11" s="9" customFormat="1" ht="15">
      <c r="A38" s="43"/>
      <c r="B38" s="61" t="s">
        <v>86</v>
      </c>
      <c r="C38" s="87" t="s">
        <v>1</v>
      </c>
      <c r="D38" s="93">
        <v>12.772</v>
      </c>
      <c r="E38" s="102" t="s">
        <v>102</v>
      </c>
      <c r="F38" s="102"/>
      <c r="G38" s="26"/>
      <c r="H38" s="42"/>
      <c r="I38" s="42"/>
      <c r="J38" s="42"/>
      <c r="K38" s="42"/>
    </row>
    <row r="39" spans="1:7" ht="15">
      <c r="A39" s="43"/>
      <c r="B39" s="4" t="s">
        <v>87</v>
      </c>
      <c r="C39" s="3" t="s">
        <v>1</v>
      </c>
      <c r="D39" s="11">
        <f>27.531-1.502</f>
        <v>26.029</v>
      </c>
      <c r="E39" s="11">
        <f>38-2</f>
        <v>36</v>
      </c>
      <c r="F39" s="102">
        <f>13.777+13.754</f>
        <v>27.531</v>
      </c>
      <c r="G39" s="2"/>
    </row>
    <row r="40" spans="1:6" s="8" customFormat="1" ht="12.75">
      <c r="A40" s="44"/>
      <c r="B40" s="13" t="s">
        <v>58</v>
      </c>
      <c r="C40" s="76" t="s">
        <v>1</v>
      </c>
      <c r="D40" s="11">
        <v>0.011</v>
      </c>
      <c r="E40" s="103" t="s">
        <v>60</v>
      </c>
      <c r="F40" s="11" t="s">
        <v>59</v>
      </c>
    </row>
    <row r="41" spans="1:6" s="8" customFormat="1" ht="15">
      <c r="A41" s="44"/>
      <c r="B41" s="66" t="s">
        <v>61</v>
      </c>
      <c r="C41" s="104" t="s">
        <v>117</v>
      </c>
      <c r="D41" s="105">
        <v>3.34</v>
      </c>
      <c r="E41" s="105">
        <v>3.32</v>
      </c>
      <c r="F41" s="106" t="s">
        <v>0</v>
      </c>
    </row>
    <row r="42" spans="2:6" s="8" customFormat="1" ht="15">
      <c r="B42" s="67" t="s">
        <v>112</v>
      </c>
      <c r="C42" s="104"/>
      <c r="D42" s="105"/>
      <c r="E42" s="105"/>
      <c r="F42" s="106"/>
    </row>
    <row r="43" spans="1:11" s="8" customFormat="1" ht="12.75">
      <c r="A43" s="43"/>
      <c r="B43" s="10" t="s">
        <v>88</v>
      </c>
      <c r="C43" s="76" t="s">
        <v>1</v>
      </c>
      <c r="D43" s="107">
        <v>4.965</v>
      </c>
      <c r="E43" s="11"/>
      <c r="F43" s="108"/>
      <c r="G43" s="7"/>
      <c r="H43" s="7"/>
      <c r="I43" s="7"/>
      <c r="J43" s="7"/>
      <c r="K43" s="7"/>
    </row>
    <row r="44" spans="1:6" s="8" customFormat="1" ht="15">
      <c r="A44" s="44"/>
      <c r="B44" s="68" t="s">
        <v>82</v>
      </c>
      <c r="C44" s="104" t="s">
        <v>1</v>
      </c>
      <c r="D44" s="109">
        <v>1.55</v>
      </c>
      <c r="E44" s="105"/>
      <c r="F44" s="106"/>
    </row>
    <row r="45" spans="1:6" s="8" customFormat="1" ht="15">
      <c r="A45" s="44"/>
      <c r="B45" s="68" t="s">
        <v>83</v>
      </c>
      <c r="C45" s="104" t="s">
        <v>1</v>
      </c>
      <c r="D45" s="109">
        <f>3.365-0.536</f>
        <v>2.829</v>
      </c>
      <c r="E45" s="105"/>
      <c r="F45" s="106"/>
    </row>
    <row r="46" spans="1:16" s="8" customFormat="1" ht="12.75">
      <c r="A46" s="43"/>
      <c r="B46" s="69" t="s">
        <v>65</v>
      </c>
      <c r="C46" s="76" t="s">
        <v>1</v>
      </c>
      <c r="D46" s="107">
        <v>0.69</v>
      </c>
      <c r="E46" s="84" t="s">
        <v>25</v>
      </c>
      <c r="F46" s="11" t="s">
        <v>62</v>
      </c>
      <c r="H46" s="5"/>
      <c r="I46" s="5"/>
      <c r="J46" s="5"/>
      <c r="K46" s="5"/>
      <c r="L46" s="6"/>
      <c r="M46" s="6"/>
      <c r="N46" s="6"/>
      <c r="O46" s="6"/>
      <c r="P46" s="6"/>
    </row>
    <row r="47" spans="1:16" s="8" customFormat="1" ht="12.75">
      <c r="A47" s="43"/>
      <c r="B47" s="69" t="s">
        <v>40</v>
      </c>
      <c r="C47" s="76" t="s">
        <v>1</v>
      </c>
      <c r="D47" s="107">
        <v>0.05</v>
      </c>
      <c r="E47" s="84" t="s">
        <v>0</v>
      </c>
      <c r="F47" s="11"/>
      <c r="H47" s="5"/>
      <c r="I47" s="5"/>
      <c r="J47" s="5"/>
      <c r="K47" s="5"/>
      <c r="L47" s="6"/>
      <c r="M47" s="6"/>
      <c r="N47" s="6"/>
      <c r="O47" s="6"/>
      <c r="P47" s="6"/>
    </row>
    <row r="48" spans="1:11" s="8" customFormat="1" ht="12.75">
      <c r="A48" s="43"/>
      <c r="B48" s="10" t="s">
        <v>47</v>
      </c>
      <c r="C48" s="76" t="s">
        <v>1</v>
      </c>
      <c r="D48" s="107">
        <f>0.071+0.071-0.071</f>
        <v>0.071</v>
      </c>
      <c r="E48" s="11">
        <f>2-1</f>
        <v>1</v>
      </c>
      <c r="F48" s="108"/>
      <c r="G48" s="7"/>
      <c r="H48" s="7"/>
      <c r="I48" s="7"/>
      <c r="J48" s="7"/>
      <c r="K48" s="7"/>
    </row>
    <row r="49" spans="1:11" s="8" customFormat="1" ht="12.75">
      <c r="A49" s="43"/>
      <c r="B49" s="10" t="s">
        <v>48</v>
      </c>
      <c r="C49" s="76" t="s">
        <v>1</v>
      </c>
      <c r="D49" s="107">
        <f>0.024+0.023</f>
        <v>0.047</v>
      </c>
      <c r="E49" s="11" t="s">
        <v>3</v>
      </c>
      <c r="F49" s="108"/>
      <c r="G49" s="7"/>
      <c r="H49" s="7"/>
      <c r="I49" s="7"/>
      <c r="J49" s="7"/>
      <c r="K49" s="7"/>
    </row>
    <row r="50" spans="1:16" s="8" customFormat="1" ht="12.75">
      <c r="A50" s="28"/>
      <c r="B50" s="120" t="s">
        <v>37</v>
      </c>
      <c r="C50" s="76"/>
      <c r="D50" s="36"/>
      <c r="E50" s="84"/>
      <c r="F50" s="11"/>
      <c r="H50" s="5"/>
      <c r="I50" s="5"/>
      <c r="J50" s="5"/>
      <c r="K50" s="5"/>
      <c r="L50" s="6"/>
      <c r="M50" s="6"/>
      <c r="N50" s="6"/>
      <c r="O50" s="6"/>
      <c r="P50" s="6"/>
    </row>
    <row r="51" spans="1:16" s="8" customFormat="1" ht="12.75">
      <c r="A51" s="43"/>
      <c r="B51" s="70" t="s">
        <v>79</v>
      </c>
      <c r="C51" s="76" t="s">
        <v>1</v>
      </c>
      <c r="D51" s="37">
        <f>2.005-1</f>
        <v>1.005</v>
      </c>
      <c r="E51" s="84" t="s">
        <v>54</v>
      </c>
      <c r="F51" s="11"/>
      <c r="H51" s="5"/>
      <c r="I51" s="5"/>
      <c r="J51" s="5"/>
      <c r="K51" s="5"/>
      <c r="L51" s="6"/>
      <c r="M51" s="6"/>
      <c r="N51" s="6"/>
      <c r="O51" s="6"/>
      <c r="P51" s="6"/>
    </row>
    <row r="52" spans="1:16" s="8" customFormat="1" ht="12.75">
      <c r="A52" s="46"/>
      <c r="B52" s="71" t="s">
        <v>20</v>
      </c>
      <c r="C52" s="76" t="s">
        <v>1</v>
      </c>
      <c r="D52" s="76">
        <f>0.525-0.04-0.012</f>
        <v>0.47300000000000003</v>
      </c>
      <c r="E52" s="11"/>
      <c r="F52" s="87" t="s">
        <v>26</v>
      </c>
      <c r="G52" s="12"/>
      <c r="H52" s="26"/>
      <c r="I52" s="5"/>
      <c r="J52" s="5"/>
      <c r="K52" s="5"/>
      <c r="L52" s="6"/>
      <c r="M52" s="6"/>
      <c r="N52" s="6"/>
      <c r="O52" s="6"/>
      <c r="P52" s="6"/>
    </row>
    <row r="53" spans="1:11" s="27" customFormat="1" ht="12.75">
      <c r="A53" s="43"/>
      <c r="B53" s="71" t="s">
        <v>18</v>
      </c>
      <c r="C53" s="76" t="s">
        <v>1</v>
      </c>
      <c r="D53" s="11">
        <v>0.016</v>
      </c>
      <c r="E53" s="11" t="s">
        <v>24</v>
      </c>
      <c r="F53" s="11"/>
      <c r="G53" s="24"/>
      <c r="H53" s="26"/>
      <c r="I53" s="26"/>
      <c r="J53" s="26"/>
      <c r="K53" s="26"/>
    </row>
    <row r="54" spans="1:11" s="27" customFormat="1" ht="12.75">
      <c r="A54" s="43"/>
      <c r="B54" s="71" t="s">
        <v>21</v>
      </c>
      <c r="C54" s="76" t="s">
        <v>1</v>
      </c>
      <c r="D54" s="11">
        <v>0.014</v>
      </c>
      <c r="E54" s="11" t="s">
        <v>24</v>
      </c>
      <c r="F54" s="11"/>
      <c r="G54" s="24"/>
      <c r="H54" s="26"/>
      <c r="I54" s="26"/>
      <c r="J54" s="26"/>
      <c r="K54" s="26"/>
    </row>
    <row r="55" spans="1:11" s="27" customFormat="1" ht="12.75">
      <c r="A55" s="43"/>
      <c r="B55" s="71" t="s">
        <v>19</v>
      </c>
      <c r="C55" s="76" t="s">
        <v>1</v>
      </c>
      <c r="D55" s="11">
        <v>0.013</v>
      </c>
      <c r="E55" s="11" t="s">
        <v>24</v>
      </c>
      <c r="F55" s="11"/>
      <c r="G55" s="24"/>
      <c r="H55" s="26"/>
      <c r="I55" s="26"/>
      <c r="J55" s="26"/>
      <c r="K55" s="26"/>
    </row>
    <row r="56" spans="1:11" s="27" customFormat="1" ht="12.75">
      <c r="A56" s="43"/>
      <c r="B56" s="71" t="s">
        <v>28</v>
      </c>
      <c r="C56" s="76" t="s">
        <v>1</v>
      </c>
      <c r="D56" s="11">
        <v>0.012</v>
      </c>
      <c r="E56" s="11" t="s">
        <v>24</v>
      </c>
      <c r="F56" s="11"/>
      <c r="G56" s="24"/>
      <c r="H56" s="26"/>
      <c r="I56" s="26"/>
      <c r="J56" s="26"/>
      <c r="K56" s="26"/>
    </row>
    <row r="57" spans="1:11" s="27" customFormat="1" ht="12.75">
      <c r="A57" s="43"/>
      <c r="B57" s="71" t="s">
        <v>29</v>
      </c>
      <c r="C57" s="76" t="s">
        <v>1</v>
      </c>
      <c r="D57" s="11">
        <v>0.008</v>
      </c>
      <c r="E57" s="11" t="s">
        <v>24</v>
      </c>
      <c r="F57" s="11"/>
      <c r="G57" s="24"/>
      <c r="H57" s="26"/>
      <c r="I57" s="26"/>
      <c r="J57" s="26"/>
      <c r="K57" s="26"/>
    </row>
    <row r="58" spans="1:11" s="27" customFormat="1" ht="12.75">
      <c r="A58" s="43"/>
      <c r="B58" s="71" t="s">
        <v>30</v>
      </c>
      <c r="C58" s="76" t="s">
        <v>1</v>
      </c>
      <c r="D58" s="11">
        <v>0.009</v>
      </c>
      <c r="E58" s="11" t="s">
        <v>24</v>
      </c>
      <c r="F58" s="11"/>
      <c r="G58" s="24"/>
      <c r="H58" s="26"/>
      <c r="I58" s="26"/>
      <c r="J58" s="26"/>
      <c r="K58" s="26"/>
    </row>
    <row r="59" spans="1:11" s="27" customFormat="1" ht="12.75">
      <c r="A59" s="43"/>
      <c r="B59" s="71" t="s">
        <v>31</v>
      </c>
      <c r="C59" s="76" t="s">
        <v>1</v>
      </c>
      <c r="D59" s="11">
        <v>0.01</v>
      </c>
      <c r="E59" s="11" t="s">
        <v>24</v>
      </c>
      <c r="F59" s="11"/>
      <c r="G59" s="24"/>
      <c r="H59" s="26"/>
      <c r="I59" s="26"/>
      <c r="J59" s="26"/>
      <c r="K59" s="26"/>
    </row>
    <row r="60" spans="1:11" s="8" customFormat="1" ht="12.75">
      <c r="A60" s="28"/>
      <c r="B60" s="52" t="s">
        <v>38</v>
      </c>
      <c r="C60" s="76"/>
      <c r="D60" s="11"/>
      <c r="E60" s="11"/>
      <c r="F60" s="108"/>
      <c r="G60" s="23"/>
      <c r="H60" s="7"/>
      <c r="I60" s="7"/>
      <c r="J60" s="7"/>
      <c r="K60" s="7"/>
    </row>
    <row r="61" spans="1:23" s="10" customFormat="1" ht="12.75" customHeight="1">
      <c r="A61" s="45"/>
      <c r="B61" s="73" t="s">
        <v>12</v>
      </c>
      <c r="C61" s="110" t="s">
        <v>10</v>
      </c>
      <c r="D61" s="111">
        <v>136.9</v>
      </c>
      <c r="E61" s="11" t="s">
        <v>4</v>
      </c>
      <c r="F61" s="11"/>
      <c r="H61" s="15"/>
      <c r="I61" s="20"/>
      <c r="J61" s="15"/>
      <c r="K61" s="16"/>
      <c r="L61" s="14"/>
      <c r="M61" s="17"/>
      <c r="N61" s="17"/>
      <c r="O61" s="17"/>
      <c r="P61" s="17"/>
      <c r="Q61" s="17"/>
      <c r="R61" s="17"/>
      <c r="S61" s="18"/>
      <c r="T61" s="18"/>
      <c r="V61" s="19"/>
      <c r="W61" s="21"/>
    </row>
    <row r="62" spans="1:11" s="8" customFormat="1" ht="12.75">
      <c r="A62" s="43"/>
      <c r="B62" s="13" t="s">
        <v>43</v>
      </c>
      <c r="C62" s="76" t="s">
        <v>1</v>
      </c>
      <c r="D62" s="76">
        <v>0.592</v>
      </c>
      <c r="E62" s="11" t="s">
        <v>3</v>
      </c>
      <c r="F62" s="11"/>
      <c r="G62" s="23"/>
      <c r="H62" s="7"/>
      <c r="I62" s="7"/>
      <c r="J62" s="7"/>
      <c r="K62" s="7"/>
    </row>
    <row r="63" spans="1:6" s="8" customFormat="1" ht="12.75">
      <c r="A63" s="44"/>
      <c r="B63" s="10" t="s">
        <v>63</v>
      </c>
      <c r="C63" s="11" t="s">
        <v>1</v>
      </c>
      <c r="D63" s="11">
        <v>0.13</v>
      </c>
      <c r="E63" s="11" t="s">
        <v>0</v>
      </c>
      <c r="F63" s="10"/>
    </row>
    <row r="64" spans="1:16" s="8" customFormat="1" ht="12.75">
      <c r="A64" s="45"/>
      <c r="B64" s="13" t="s">
        <v>14</v>
      </c>
      <c r="C64" s="76" t="s">
        <v>1</v>
      </c>
      <c r="D64" s="11">
        <v>0.195</v>
      </c>
      <c r="E64" s="11" t="s">
        <v>0</v>
      </c>
      <c r="F64" s="11" t="s">
        <v>34</v>
      </c>
      <c r="G64" s="12"/>
      <c r="H64" s="26"/>
      <c r="I64" s="5"/>
      <c r="J64" s="5"/>
      <c r="K64" s="5"/>
      <c r="L64" s="6"/>
      <c r="M64" s="6"/>
      <c r="N64" s="6"/>
      <c r="O64" s="6"/>
      <c r="P64" s="6"/>
    </row>
    <row r="65" spans="2:6" s="2" customFormat="1" ht="12.75">
      <c r="B65" s="4"/>
      <c r="C65" s="3"/>
      <c r="D65" s="11"/>
      <c r="E65" s="11"/>
      <c r="F65" s="10"/>
    </row>
    <row r="66" spans="2:6" s="2" customFormat="1" ht="12.75">
      <c r="B66" s="72" t="s">
        <v>107</v>
      </c>
      <c r="C66" s="3"/>
      <c r="D66" s="11"/>
      <c r="E66" s="11"/>
      <c r="F66" s="10"/>
    </row>
    <row r="67" spans="1:6" s="2" customFormat="1" ht="12.75">
      <c r="A67" s="51"/>
      <c r="B67" s="74" t="s">
        <v>67</v>
      </c>
      <c r="C67" s="112" t="s">
        <v>1</v>
      </c>
      <c r="D67" s="113">
        <v>0.489</v>
      </c>
      <c r="E67" s="114"/>
      <c r="F67" s="115" t="s">
        <v>68</v>
      </c>
    </row>
    <row r="68" spans="1:6" s="2" customFormat="1" ht="12.75">
      <c r="A68" s="51"/>
      <c r="B68" s="74" t="s">
        <v>69</v>
      </c>
      <c r="C68" s="112" t="s">
        <v>1</v>
      </c>
      <c r="D68" s="113">
        <v>0.051</v>
      </c>
      <c r="E68" s="114"/>
      <c r="F68" s="115" t="s">
        <v>70</v>
      </c>
    </row>
    <row r="69" spans="1:6" s="2" customFormat="1" ht="12.75">
      <c r="A69" s="51"/>
      <c r="B69" s="74" t="s">
        <v>71</v>
      </c>
      <c r="C69" s="112" t="s">
        <v>1</v>
      </c>
      <c r="D69" s="113">
        <v>1.365</v>
      </c>
      <c r="E69" s="114"/>
      <c r="F69" s="115" t="s">
        <v>72</v>
      </c>
    </row>
    <row r="70" spans="1:6" s="2" customFormat="1" ht="12.75">
      <c r="A70" s="51"/>
      <c r="B70" s="74" t="s">
        <v>73</v>
      </c>
      <c r="C70" s="112" t="s">
        <v>1</v>
      </c>
      <c r="D70" s="113">
        <v>3.293</v>
      </c>
      <c r="E70" s="114"/>
      <c r="F70" s="115" t="s">
        <v>74</v>
      </c>
    </row>
    <row r="71" spans="1:6" s="2" customFormat="1" ht="12.75">
      <c r="A71" s="51"/>
      <c r="B71" s="74" t="s">
        <v>75</v>
      </c>
      <c r="C71" s="112" t="s">
        <v>1</v>
      </c>
      <c r="D71" s="113">
        <v>0.595</v>
      </c>
      <c r="E71" s="114"/>
      <c r="F71" s="115" t="s">
        <v>76</v>
      </c>
    </row>
    <row r="72" spans="1:6" s="2" customFormat="1" ht="12.75">
      <c r="A72" s="51"/>
      <c r="B72" s="74" t="s">
        <v>78</v>
      </c>
      <c r="C72" s="112" t="s">
        <v>1</v>
      </c>
      <c r="D72" s="113">
        <v>0.32</v>
      </c>
      <c r="E72" s="114"/>
      <c r="F72" s="115" t="s">
        <v>77</v>
      </c>
    </row>
    <row r="73" spans="2:6" s="2" customFormat="1" ht="12.75">
      <c r="B73" s="4"/>
      <c r="C73" s="3"/>
      <c r="D73" s="11"/>
      <c r="E73" s="11"/>
      <c r="F73" s="10"/>
    </row>
    <row r="74" spans="2:6" s="2" customFormat="1" ht="12.75">
      <c r="B74" s="4"/>
      <c r="C74" s="3"/>
      <c r="D74" s="10"/>
      <c r="E74" s="10"/>
      <c r="F74" s="10"/>
    </row>
    <row r="75" spans="2:15" s="25" customFormat="1" ht="12.75">
      <c r="B75" s="4"/>
      <c r="C75" s="3"/>
      <c r="D75" s="10"/>
      <c r="E75" s="10"/>
      <c r="F75" s="10"/>
      <c r="O75" s="41"/>
    </row>
    <row r="76" spans="1:14" ht="12.75">
      <c r="A76" s="2"/>
      <c r="B76" s="4"/>
      <c r="C76" s="3"/>
      <c r="D76" s="11"/>
      <c r="E76" s="11"/>
      <c r="F76" s="10"/>
      <c r="G76" s="2"/>
      <c r="H76" s="2"/>
      <c r="I76" s="2"/>
      <c r="J76" s="2"/>
      <c r="K76" s="2"/>
      <c r="L76" s="2"/>
      <c r="M76" s="2"/>
      <c r="N76" s="2"/>
    </row>
    <row r="77" spans="1:14" ht="12.75">
      <c r="A77" s="2"/>
      <c r="B77" s="4"/>
      <c r="C77" s="3"/>
      <c r="D77" s="11"/>
      <c r="E77" s="11"/>
      <c r="F77" s="10"/>
      <c r="G77" s="2"/>
      <c r="H77" s="2"/>
      <c r="I77" s="2"/>
      <c r="J77" s="2"/>
      <c r="K77" s="2"/>
      <c r="L77" s="2"/>
      <c r="M77" s="2"/>
      <c r="N77" s="2"/>
    </row>
    <row r="78" spans="1:14" ht="12.75">
      <c r="A78" s="2"/>
      <c r="B78" s="4"/>
      <c r="C78" s="3"/>
      <c r="D78" s="11"/>
      <c r="E78" s="11"/>
      <c r="F78" s="10"/>
      <c r="G78" s="2"/>
      <c r="H78" s="2"/>
      <c r="I78" s="2"/>
      <c r="J78" s="2"/>
      <c r="K78" s="2"/>
      <c r="L78" s="2"/>
      <c r="M78" s="2"/>
      <c r="N78" s="2"/>
    </row>
    <row r="79" spans="1:14" ht="12.75">
      <c r="A79" s="2"/>
      <c r="B79" s="4"/>
      <c r="C79" s="3"/>
      <c r="D79" s="11"/>
      <c r="E79" s="11"/>
      <c r="F79" s="10"/>
      <c r="G79" s="2"/>
      <c r="H79" s="2"/>
      <c r="I79" s="2"/>
      <c r="J79" s="2"/>
      <c r="K79" s="2"/>
      <c r="L79" s="2"/>
      <c r="M79" s="2"/>
      <c r="N79" s="2"/>
    </row>
    <row r="80" spans="1:14" ht="12.75">
      <c r="A80" s="2"/>
      <c r="B80" s="4"/>
      <c r="C80" s="3"/>
      <c r="D80" s="11"/>
      <c r="E80" s="11"/>
      <c r="F80" s="10"/>
      <c r="G80" s="2"/>
      <c r="H80" s="2"/>
      <c r="I80" s="2"/>
      <c r="J80" s="2"/>
      <c r="K80" s="2"/>
      <c r="L80" s="2"/>
      <c r="M80" s="2"/>
      <c r="N80" s="2"/>
    </row>
    <row r="81" spans="1:14" ht="12.75">
      <c r="A81" s="2"/>
      <c r="B81" s="4"/>
      <c r="C81" s="3"/>
      <c r="D81" s="11"/>
      <c r="E81" s="11"/>
      <c r="F81" s="10"/>
      <c r="G81" s="2"/>
      <c r="H81" s="2"/>
      <c r="I81" s="2"/>
      <c r="J81" s="2"/>
      <c r="K81" s="2"/>
      <c r="L81" s="2"/>
      <c r="M81" s="2"/>
      <c r="N81" s="2"/>
    </row>
    <row r="82" spans="1:14" ht="12.75">
      <c r="A82" s="2"/>
      <c r="B82" s="4"/>
      <c r="C82" s="3"/>
      <c r="D82" s="11"/>
      <c r="E82" s="11"/>
      <c r="F82" s="10"/>
      <c r="G82" s="2"/>
      <c r="H82" s="2"/>
      <c r="I82" s="2"/>
      <c r="J82" s="2"/>
      <c r="K82" s="2"/>
      <c r="L82" s="2"/>
      <c r="M82" s="2"/>
      <c r="N82" s="2"/>
    </row>
    <row r="83" spans="1:14" ht="12.75">
      <c r="A83" s="2"/>
      <c r="B83" s="4"/>
      <c r="C83" s="3"/>
      <c r="D83" s="11"/>
      <c r="E83" s="11"/>
      <c r="F83" s="10"/>
      <c r="G83" s="2"/>
      <c r="H83" s="2"/>
      <c r="I83" s="2"/>
      <c r="J83" s="2"/>
      <c r="K83" s="2"/>
      <c r="L83" s="2"/>
      <c r="M83" s="2"/>
      <c r="N83" s="2"/>
    </row>
    <row r="84" spans="1:14" ht="12.75">
      <c r="A84" s="2"/>
      <c r="B84" s="4"/>
      <c r="C84" s="3"/>
      <c r="D84" s="11"/>
      <c r="E84" s="11"/>
      <c r="F84" s="10"/>
      <c r="G84" s="2"/>
      <c r="H84" s="2"/>
      <c r="I84" s="2"/>
      <c r="J84" s="2"/>
      <c r="K84" s="2"/>
      <c r="L84" s="2"/>
      <c r="M84" s="2"/>
      <c r="N84" s="2"/>
    </row>
    <row r="85" spans="1:14" ht="12.75">
      <c r="A85" s="2"/>
      <c r="B85" s="4"/>
      <c r="C85" s="3"/>
      <c r="D85" s="11"/>
      <c r="E85" s="11"/>
      <c r="F85" s="10"/>
      <c r="G85" s="2"/>
      <c r="H85" s="2"/>
      <c r="I85" s="2"/>
      <c r="J85" s="2"/>
      <c r="K85" s="2"/>
      <c r="L85" s="2"/>
      <c r="M85" s="2"/>
      <c r="N85" s="2"/>
    </row>
    <row r="86" spans="1:14" ht="12.75">
      <c r="A86" s="2"/>
      <c r="B86" s="4"/>
      <c r="C86" s="3"/>
      <c r="D86" s="11"/>
      <c r="E86" s="11"/>
      <c r="F86" s="10"/>
      <c r="G86" s="2"/>
      <c r="H86" s="2"/>
      <c r="I86" s="2"/>
      <c r="J86" s="2"/>
      <c r="K86" s="2"/>
      <c r="L86" s="2"/>
      <c r="M86" s="2"/>
      <c r="N86" s="2"/>
    </row>
    <row r="87" spans="1:14" ht="12.75">
      <c r="A87" s="2"/>
      <c r="B87" s="4"/>
      <c r="C87" s="3"/>
      <c r="D87" s="11"/>
      <c r="E87" s="11"/>
      <c r="F87" s="10"/>
      <c r="G87" s="2"/>
      <c r="H87" s="2"/>
      <c r="I87" s="2"/>
      <c r="J87" s="2"/>
      <c r="K87" s="2"/>
      <c r="L87" s="2"/>
      <c r="M87" s="2"/>
      <c r="N87" s="2"/>
    </row>
    <row r="88" spans="1:14" ht="12.75">
      <c r="A88" s="2"/>
      <c r="B88" s="4"/>
      <c r="C88" s="3"/>
      <c r="D88" s="11"/>
      <c r="E88" s="11"/>
      <c r="F88" s="10"/>
      <c r="G88" s="2"/>
      <c r="H88" s="2"/>
      <c r="I88" s="2"/>
      <c r="J88" s="2"/>
      <c r="K88" s="2"/>
      <c r="L88" s="2"/>
      <c r="M88" s="2"/>
      <c r="N88" s="2"/>
    </row>
    <row r="89" spans="1:14" ht="12.75">
      <c r="A89" s="2"/>
      <c r="B89" s="4"/>
      <c r="C89" s="3"/>
      <c r="D89" s="11"/>
      <c r="E89" s="11"/>
      <c r="F89" s="10"/>
      <c r="G89" s="2"/>
      <c r="H89" s="2"/>
      <c r="I89" s="2"/>
      <c r="J89" s="2"/>
      <c r="K89" s="2"/>
      <c r="L89" s="2"/>
      <c r="M89" s="2"/>
      <c r="N89" s="2"/>
    </row>
    <row r="90" spans="1:14" ht="12.75">
      <c r="A90" s="2"/>
      <c r="B90" s="4"/>
      <c r="C90" s="3"/>
      <c r="D90" s="11"/>
      <c r="E90" s="11"/>
      <c r="F90" s="10"/>
      <c r="G90" s="2"/>
      <c r="H90" s="2"/>
      <c r="I90" s="2"/>
      <c r="J90" s="2"/>
      <c r="K90" s="2"/>
      <c r="L90" s="2"/>
      <c r="M90" s="2"/>
      <c r="N90" s="2"/>
    </row>
    <row r="91" spans="1:14" ht="12.75">
      <c r="A91" s="2"/>
      <c r="B91" s="4"/>
      <c r="C91" s="3"/>
      <c r="D91" s="11"/>
      <c r="E91" s="11"/>
      <c r="F91" s="10"/>
      <c r="G91" s="2"/>
      <c r="H91" s="2"/>
      <c r="I91" s="2"/>
      <c r="J91" s="2"/>
      <c r="K91" s="2"/>
      <c r="L91" s="2"/>
      <c r="M91" s="2"/>
      <c r="N91" s="2"/>
    </row>
    <row r="92" spans="1:14" ht="12.75">
      <c r="A92" s="2"/>
      <c r="B92" s="4"/>
      <c r="C92" s="3"/>
      <c r="D92" s="11"/>
      <c r="E92" s="11"/>
      <c r="F92" s="10"/>
      <c r="G92" s="2"/>
      <c r="H92" s="2"/>
      <c r="I92" s="2"/>
      <c r="J92" s="2"/>
      <c r="K92" s="2"/>
      <c r="L92" s="2"/>
      <c r="M92" s="2"/>
      <c r="N92" s="2"/>
    </row>
    <row r="93" spans="1:14" ht="12.75">
      <c r="A93" s="2"/>
      <c r="B93" s="4"/>
      <c r="C93" s="3"/>
      <c r="D93" s="11"/>
      <c r="E93" s="11"/>
      <c r="F93" s="10"/>
      <c r="G93" s="2"/>
      <c r="H93" s="2"/>
      <c r="I93" s="2"/>
      <c r="J93" s="2"/>
      <c r="K93" s="2"/>
      <c r="L93" s="2"/>
      <c r="M93" s="2"/>
      <c r="N93" s="2"/>
    </row>
  </sheetData>
  <sheetProtection/>
  <hyperlinks>
    <hyperlink ref="C2" r:id="rId1" display="mirika@list.ru"/>
  </hyperlinks>
  <printOptions/>
  <pageMargins left="0.7" right="0.7" top="0.75" bottom="0.75" header="0.3" footer="0.3"/>
  <pageSetup horizontalDpi="300" verticalDpi="300" orientation="landscape" paperSize="9" r:id="rId2"/>
  <ignoredErrors>
    <ignoredError sqref="D26 D28 E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cp:lastPrinted>2020-10-08T05:15:25Z</cp:lastPrinted>
  <dcterms:created xsi:type="dcterms:W3CDTF">2008-07-23T06:33:21Z</dcterms:created>
  <dcterms:modified xsi:type="dcterms:W3CDTF">2021-03-04T06:17:51Z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